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45" windowHeight="9120" activeTab="0"/>
  </bookViews>
  <sheets>
    <sheet name="2556" sheetId="1" r:id="rId1"/>
  </sheets>
  <definedNames/>
  <calcPr fullCalcOnLoad="1"/>
</workbook>
</file>

<file path=xl/sharedStrings.xml><?xml version="1.0" encoding="utf-8"?>
<sst xmlns="http://schemas.openxmlformats.org/spreadsheetml/2006/main" count="100" uniqueCount="84">
  <si>
    <t>ลำดับที่</t>
  </si>
  <si>
    <t>ตัวชี้วัด</t>
  </si>
  <si>
    <t>มิติที่1</t>
  </si>
  <si>
    <t>มิติที่ 2</t>
  </si>
  <si>
    <t>ด้านประสิทธิภาพของการปฏิบัติราชการ</t>
  </si>
  <si>
    <t>มิติที่ 3</t>
  </si>
  <si>
    <t>ด้านคุณภาพการให้บริการ</t>
  </si>
  <si>
    <t>ด้านการพัฒนาองค์กร</t>
  </si>
  <si>
    <t>น้ำหนัก</t>
  </si>
  <si>
    <t>(ร้อยละ)</t>
  </si>
  <si>
    <t>เป้าหมาย</t>
  </si>
  <si>
    <t>มิติที่ 4</t>
  </si>
  <si>
    <t xml:space="preserve">รวม </t>
  </si>
  <si>
    <t>คะแนนเต็ม 5</t>
  </si>
  <si>
    <t>คะแนนประเมินตนเอง</t>
  </si>
  <si>
    <t>ผลงาน</t>
  </si>
  <si>
    <t xml:space="preserve">6 เดือน  </t>
  </si>
  <si>
    <t xml:space="preserve">9 เดือน  </t>
  </si>
  <si>
    <t xml:space="preserve">12 เดือน  </t>
  </si>
  <si>
    <t>ด้านประสิทธิผล: แผนปฏิบัติราชการของกรมหรือเทียบเท่า</t>
  </si>
  <si>
    <t>ด้านประสิทธิผล: แผนปฏิบัติราชการของกระทรวง</t>
  </si>
  <si>
    <t>1.1.1</t>
  </si>
  <si>
    <t>1.1.2</t>
  </si>
  <si>
    <t>1.1.3</t>
  </si>
  <si>
    <t>1.1.4</t>
  </si>
  <si>
    <t>1.1.5</t>
  </si>
  <si>
    <t>ระดับความสำเร็จของการจัดทำต้นทุนต่อหน่วยผลผลิต</t>
  </si>
  <si>
    <t>มีค</t>
  </si>
  <si>
    <t xml:space="preserve">ร้อยละของระดับความพึงพอใจของผู้รับบริการ </t>
  </si>
  <si>
    <t xml:space="preserve"> (1) ร้อยละของการเบิกจ่ายเงินงบประมาณรายจ่ายลงทุน</t>
  </si>
  <si>
    <t>การกำหนดสี</t>
  </si>
  <si>
    <t>na</t>
  </si>
  <si>
    <t xml:space="preserve">รายงานผลคำรับรองการปฏิบัติราชการของกรมพัฒนาสังคมและสวัสดิการ (Sar Card) </t>
  </si>
  <si>
    <t>ร้อยละของกลุ่มเป้าหมายที่ได้รับการคุ้มครองและเข้าถึงสวัสดิการ</t>
  </si>
  <si>
    <t>จำนวนองค์กรที่สามารถดำเนินงานได้ตามมาตรฐานที่กำหนด</t>
  </si>
  <si>
    <t>ระดับความสำเร็จของการพัฒนาสมรรถนะของบุคลากร</t>
  </si>
  <si>
    <t>ระดับความสำเร็จของการพัฒนาปรับปรุงสารสนเทศ</t>
  </si>
  <si>
    <t>ระดับความสำเร็จของการพัฒนาปรับปรุงวัฒนธรรมองค์การ</t>
  </si>
  <si>
    <t>คะแนนที่ได้รับ</t>
  </si>
  <si>
    <t>ร้อยละของผู้ด้อยโอกาสที่เข้าถึงสิทธิตามมาตรฐานที่กำหนด</t>
  </si>
  <si>
    <t>ปี 2556</t>
  </si>
  <si>
    <t>ปี 56</t>
  </si>
  <si>
    <t>มิย</t>
  </si>
  <si>
    <t>กย</t>
  </si>
  <si>
    <t xml:space="preserve"> (1) ร้อยละของกลุ่มเป้าหมายที่ดำเนินการได้ตามงบประมาณที่กระทรวงได้รับ</t>
  </si>
  <si>
    <t xml:space="preserve"> (2) ร้อยละของกลุ่มเป้าหมายที่ดำเนินการโดยเครือข่ายด้วยงบประมาณที่ได้รับจากกระทรวง</t>
  </si>
  <si>
    <t>ร้อยละของคนพิการที่มีศักยภาพในการดำรงชีวิต</t>
  </si>
  <si>
    <t xml:space="preserve">ระดับความสำเร็จในการจัดทำมาตรฐานการคุ้มครองช่วยเหลือผู้เสียหายจากการค้ามนุษย์ </t>
  </si>
  <si>
    <t>ระดับความสำเร็จของการ บูรณาการความร่วมมือในการให้ความช่วยเหลือคุ้มครองผู้ถูกกระทำความรุนแรงในครอบครัว</t>
  </si>
  <si>
    <t>ร้อยละเฉลี่ยถ่วงน้ำหนักของตัวชี้วัดตามภารกิจหลักของกรมหรือเทียบเท่า และตัวชี้วัดของกระทรวงที่มีเป้าหมายร่วมกัน (Joint KPI)</t>
  </si>
  <si>
    <t>1.2.1</t>
  </si>
  <si>
    <t>1.2.2</t>
  </si>
  <si>
    <t>ร้อยละประชากรกลุ่มเป้าหมายที่ได้รับการพัฒนาศักยภาพมีคุณภาพชีวิตที่ดีขึ้น</t>
  </si>
  <si>
    <t>1.2.3</t>
  </si>
  <si>
    <t>ระดับความสำเร็จในการพัฒนาระบบเครือข่ายการพัฒนาและสวัสดิการสังคม</t>
  </si>
  <si>
    <t>1.2.4</t>
  </si>
  <si>
    <t>1.2.5</t>
  </si>
  <si>
    <t>ระดับความสำเร็จของร้อยละเฉลี่ยถ่วงน้ำหนักของกลุ่มเป้าหมายที่ได้รับการพัฒนาเกี่ยวกับประชาคมอาเซียน</t>
  </si>
  <si>
    <t>1.3.1</t>
  </si>
  <si>
    <t>(1) โครงการบูรณาการกลไกการดำเนินงานในพื้นที่ตำบลต้นแบบการพัฒนาสังคมเพื่อก้าวสู่ประชาคมอาเซียน (11,400 คน)</t>
  </si>
  <si>
    <t>(2) โครงการเตรียมความพร้อมแกนนำกลุ่มชาติพันธุ์และชนเผ่าพื้นเมืองสู่ประชาคมอาเซียน (250 คน)</t>
  </si>
  <si>
    <t xml:space="preserve">ร้อยละของการเบิกจ่ายเงินงบประมาณ  </t>
  </si>
  <si>
    <t xml:space="preserve"> (2) ร้อยละของการเบิกจ่ายเงินงบประมาณรายจ่ายภาพรวม 6 เดือน</t>
  </si>
  <si>
    <t xml:space="preserve"> (2) ร้อยละของการเบิกจ่ายเงินงบประมาณรายจ่ายภาพรวม 12 เดือน</t>
  </si>
  <si>
    <t xml:space="preserve"> (4) ร้อยละของการเบิกจ่ายเงินงบประมาณตามแผน</t>
  </si>
  <si>
    <t>ระดับความสำเร็จของปริมาณผลผลิตที่ทำได้จริงเปรียบเทียบกับเป้าหมายผลผลิตตามเอกสารงบประมาณ</t>
  </si>
  <si>
    <t>ระดับความสำเร็จของการดำเนินการตามมาตรการประหยัดพลังงาน</t>
  </si>
  <si>
    <t>ระดับความสำเร็จของการปรับปรุงกระบวนการ</t>
  </si>
  <si>
    <t>(1) ส่วนต่างระหว่างความเห็นและความสำคัญต่อความพึงพอใจของผู้ใช้งานสารสนเทศ</t>
  </si>
  <si>
    <t xml:space="preserve"> (2) จำนวนข้อมูลเชิงประจักษ์ด้านประสิทธิภาพของระบบสารสนเทศ</t>
  </si>
  <si>
    <t>(1) ระดับความสำเร็จของการจัดทำรายงานลักษณะสำคัญขององค์การ</t>
  </si>
  <si>
    <t xml:space="preserve"> (2) ส่วนต่างระหว่างความเห็นและความสำคัญต่อความพึงพอใจในการพัฒนาบุคลากร</t>
  </si>
  <si>
    <t xml:space="preserve"> (3) ระดับความสำเร็จของการจัดทำแผนพัฒนาบุคลากร</t>
  </si>
  <si>
    <t xml:space="preserve"> (1) ส่วนต่างระหว่างความเห็นและความสำคัญต่อความพึงพอใจในการพัฒนาปรับปรุงวัฒนธรรมองค์การ</t>
  </si>
  <si>
    <t xml:space="preserve"> (2) ระดับความสำเร็จของการจัดทำแผนพัฒนาปรับปรุงวัฒนธรรมองค์การ</t>
  </si>
  <si>
    <t xml:space="preserve"> ระดับความสำเร็จของการดำเนินโครงการสร้างความโปร่งใสในการปฏิบัติราชการ</t>
  </si>
  <si>
    <t>ตัวชี้วัดของกระทรวงที่มีเป้าหมายร่วมกันเรื่องการป้องกันและแก้ไขปัญหายาเสพติด</t>
  </si>
  <si>
    <t xml:space="preserve">(1) ปริมาณยาเสพติดที่จับกุมได้
     - เมธแอมเฟตามีน ไอซ์
</t>
  </si>
  <si>
    <t xml:space="preserve"> </t>
  </si>
  <si>
    <t xml:space="preserve">    - กัญชา เฮโรอีน โคเคน เคตามีน เอ็กซ์ตาซี่</t>
  </si>
  <si>
    <t>(2) จำนวนผู้เสพ/ผู้ติด และผู้ค้ายาเสพติด</t>
  </si>
  <si>
    <t>Joint KPI ระดับความสำเร็จในการจัดทำตัวชี้วัดของกระทรวงที่มีเป้าหมายร่วมกันเรื่อง OSCC ศูนย์ช่วยเหลือสังคม</t>
  </si>
  <si>
    <t>9,541 (83.69%)</t>
  </si>
  <si>
    <t>212 (84.8%)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</si>
</sst>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41E]d\ mmmm\ yyyy"/>
    <numFmt numFmtId="169" formatCode="[&lt;=99999999][$-D000000]0\-####\-####;[$-D000000]#\-####\-####"/>
    <numFmt numFmtId="170" formatCode="&quot;ใช่&quot;;&quot;ใช่&quot;;&quot;ไม่ใช่&quot;"/>
    <numFmt numFmtId="171" formatCode="&quot;จริง&quot;;&quot;จริง&quot;;&quot;เท็จ&quot;"/>
    <numFmt numFmtId="172" formatCode="&quot;เปิด&quot;;&quot;เปิด&quot;;&quot;ปิด&quot;"/>
    <numFmt numFmtId="173" formatCode="[$€-2]\ #,##0.00_);[Red]\([$€-2]\ #,##0.00\)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_-* #,##0.0000_-;\-* #,##0.0000_-;_-* &quot;-&quot;??_-;_-@_-"/>
    <numFmt numFmtId="178" formatCode="_-* #,##0.000_-;\-* #,##0.000_-;_-* &quot;-&quot;???_-;_-@_-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0_ ;\-#,##0.0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-D000000]#,##0"/>
    <numFmt numFmtId="189" formatCode="[$-D000000]0.####"/>
    <numFmt numFmtId="190" formatCode="#,##0.0"/>
    <numFmt numFmtId="191" formatCode="#,##0.000"/>
    <numFmt numFmtId="192" formatCode="0.000000"/>
    <numFmt numFmtId="193" formatCode="[$-D000000]#,##0.00"/>
    <numFmt numFmtId="194" formatCode="0.00;[Red]0.00"/>
  </numFmts>
  <fonts count="31">
    <font>
      <sz val="10"/>
      <name val="Arial"/>
      <family val="0"/>
    </font>
    <font>
      <b/>
      <sz val="12"/>
      <name val="EucrosiaUPC"/>
      <family val="1"/>
    </font>
    <font>
      <sz val="12"/>
      <name val="EucrosiaUP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EucrosiaUPC"/>
      <family val="1"/>
    </font>
    <font>
      <b/>
      <sz val="14"/>
      <name val="Tahoma"/>
      <family val="2"/>
    </font>
    <font>
      <sz val="14"/>
      <name val="Tahoma"/>
      <family val="2"/>
    </font>
    <font>
      <b/>
      <sz val="16"/>
      <name val="Cordia New"/>
      <family val="2"/>
    </font>
    <font>
      <b/>
      <sz val="9"/>
      <name val="Cordia New"/>
      <family val="2"/>
    </font>
    <font>
      <sz val="18"/>
      <name val="EucrosiaUPC"/>
      <family val="1"/>
    </font>
    <font>
      <b/>
      <i/>
      <sz val="16"/>
      <color indexed="10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5"/>
      <name val="Cordia New"/>
      <family val="2"/>
    </font>
    <font>
      <b/>
      <sz val="18"/>
      <name val="Cordia New"/>
      <family val="2"/>
    </font>
    <font>
      <b/>
      <sz val="26"/>
      <color indexed="8"/>
      <name val="EucrosiaUPC"/>
      <family val="1"/>
    </font>
    <font>
      <sz val="20"/>
      <name val="EucrosiaUPC"/>
      <family val="1"/>
    </font>
    <font>
      <sz val="16"/>
      <color indexed="8"/>
      <name val="Cordia New"/>
      <family val="2"/>
    </font>
    <font>
      <b/>
      <sz val="18"/>
      <name val="EucrosiaUPC"/>
      <family val="1"/>
    </font>
    <font>
      <sz val="14"/>
      <name val="Cordia New"/>
      <family val="2"/>
    </font>
    <font>
      <sz val="14"/>
      <color indexed="10"/>
      <name val="Cordia New"/>
      <family val="2"/>
    </font>
    <font>
      <b/>
      <sz val="16"/>
      <color indexed="9"/>
      <name val="Cordia New"/>
      <family val="2"/>
    </font>
    <font>
      <sz val="14"/>
      <color indexed="8"/>
      <name val="Cordia New"/>
      <family val="2"/>
    </font>
    <font>
      <sz val="15"/>
      <name val="Cordia Ne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6"/>
      <color indexed="10"/>
      <name val="Cordia New"/>
      <family val="2"/>
    </font>
    <font>
      <sz val="16"/>
      <name val="TH SarabunPSK"/>
      <family val="2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1" fontId="13" fillId="0" borderId="4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182" fontId="13" fillId="0" borderId="3" xfId="0" applyNumberFormat="1" applyFont="1" applyFill="1" applyBorder="1" applyAlignment="1">
      <alignment horizontal="center" vertical="center" wrapText="1"/>
    </xf>
    <xf numFmtId="182" fontId="13" fillId="0" borderId="4" xfId="0" applyNumberFormat="1" applyFont="1" applyFill="1" applyBorder="1" applyAlignment="1">
      <alignment horizontal="center" vertical="center" wrapText="1"/>
    </xf>
    <xf numFmtId="182" fontId="13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14" fillId="2" borderId="6" xfId="0" applyNumberFormat="1" applyFont="1" applyFill="1" applyBorder="1" applyAlignment="1">
      <alignment horizontal="center" vertical="center" wrapText="1"/>
    </xf>
    <xf numFmtId="0" fontId="14" fillId="2" borderId="7" xfId="0" applyNumberFormat="1" applyFont="1" applyFill="1" applyBorder="1" applyAlignment="1">
      <alignment horizontal="center" vertical="center" wrapText="1"/>
    </xf>
    <xf numFmtId="0" fontId="14" fillId="2" borderId="8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top" wrapText="1"/>
    </xf>
    <xf numFmtId="0" fontId="9" fillId="3" borderId="10" xfId="0" applyFont="1" applyFill="1" applyBorder="1" applyAlignment="1">
      <alignment horizontal="center" vertical="top" wrapText="1"/>
    </xf>
    <xf numFmtId="0" fontId="9" fillId="3" borderId="10" xfId="0" applyNumberFormat="1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horizontal="justify" vertical="justify" wrapText="1"/>
    </xf>
    <xf numFmtId="0" fontId="9" fillId="3" borderId="14" xfId="0" applyFont="1" applyFill="1" applyBorder="1" applyAlignment="1">
      <alignment horizontal="center" vertical="center" wrapText="1"/>
    </xf>
    <xf numFmtId="182" fontId="9" fillId="3" borderId="14" xfId="0" applyNumberFormat="1" applyFont="1" applyFill="1" applyBorder="1" applyAlignment="1">
      <alignment horizontal="center" vertical="center" wrapText="1"/>
    </xf>
    <xf numFmtId="0" fontId="9" fillId="3" borderId="14" xfId="0" applyNumberFormat="1" applyFont="1" applyFill="1" applyBorder="1" applyAlignment="1">
      <alignment horizontal="center" vertical="center" wrapText="1"/>
    </xf>
    <xf numFmtId="0" fontId="9" fillId="3" borderId="15" xfId="0" applyNumberFormat="1" applyFont="1" applyFill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top" wrapText="1"/>
    </xf>
    <xf numFmtId="0" fontId="9" fillId="3" borderId="14" xfId="0" applyFont="1" applyFill="1" applyBorder="1" applyAlignment="1">
      <alignment horizontal="center" vertical="top" wrapText="1"/>
    </xf>
    <xf numFmtId="182" fontId="9" fillId="3" borderId="14" xfId="0" applyNumberFormat="1" applyFont="1" applyFill="1" applyBorder="1" applyAlignment="1">
      <alignment horizontal="center" vertical="top" wrapText="1"/>
    </xf>
    <xf numFmtId="0" fontId="9" fillId="3" borderId="16" xfId="0" applyNumberFormat="1" applyFont="1" applyFill="1" applyBorder="1" applyAlignment="1">
      <alignment horizontal="center" vertical="top" wrapText="1"/>
    </xf>
    <xf numFmtId="0" fontId="9" fillId="3" borderId="14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182" fontId="9" fillId="0" borderId="14" xfId="0" applyNumberFormat="1" applyFont="1" applyFill="1" applyBorder="1" applyAlignment="1">
      <alignment horizontal="center" vertical="top" wrapText="1"/>
    </xf>
    <xf numFmtId="0" fontId="9" fillId="0" borderId="14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 shrinkToFi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2" borderId="19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right" vertical="top" wrapText="1"/>
    </xf>
    <xf numFmtId="2" fontId="9" fillId="3" borderId="16" xfId="0" applyNumberFormat="1" applyFont="1" applyFill="1" applyBorder="1" applyAlignment="1">
      <alignment horizontal="center" vertical="center" wrapText="1"/>
    </xf>
    <xf numFmtId="2" fontId="13" fillId="3" borderId="14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/>
    </xf>
    <xf numFmtId="180" fontId="9" fillId="3" borderId="23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181" fontId="23" fillId="2" borderId="4" xfId="0" applyNumberFormat="1" applyFont="1" applyFill="1" applyBorder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2" fontId="19" fillId="0" borderId="4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82" fontId="13" fillId="0" borderId="2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2" fontId="13" fillId="0" borderId="12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/>
    </xf>
    <xf numFmtId="0" fontId="13" fillId="0" borderId="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1" fillId="0" borderId="17" xfId="0" applyFon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/>
    </xf>
    <xf numFmtId="0" fontId="26" fillId="0" borderId="0" xfId="0" applyFont="1" applyAlignment="1">
      <alignment horizontal="right" vertical="center"/>
    </xf>
    <xf numFmtId="181" fontId="27" fillId="4" borderId="0" xfId="0" applyNumberFormat="1" applyFont="1" applyFill="1" applyBorder="1" applyAlignment="1">
      <alignment horizontal="center" vertical="center" wrapText="1"/>
    </xf>
    <xf numFmtId="181" fontId="27" fillId="2" borderId="0" xfId="0" applyNumberFormat="1" applyFont="1" applyFill="1" applyBorder="1" applyAlignment="1">
      <alignment horizontal="center" vertical="center" wrapText="1"/>
    </xf>
    <xf numFmtId="181" fontId="28" fillId="5" borderId="0" xfId="0" applyNumberFormat="1" applyFont="1" applyFill="1" applyBorder="1" applyAlignment="1">
      <alignment horizontal="center" vertical="center" wrapText="1"/>
    </xf>
    <xf numFmtId="181" fontId="28" fillId="6" borderId="0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2" fontId="13" fillId="0" borderId="24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2" fontId="13" fillId="0" borderId="26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top" wrapText="1"/>
    </xf>
    <xf numFmtId="181" fontId="13" fillId="4" borderId="4" xfId="0" applyNumberFormat="1" applyFont="1" applyFill="1" applyBorder="1" applyAlignment="1">
      <alignment horizontal="center" vertical="center"/>
    </xf>
    <xf numFmtId="181" fontId="13" fillId="0" borderId="4" xfId="0" applyNumberFormat="1" applyFont="1" applyBorder="1" applyAlignment="1">
      <alignment horizontal="center" vertical="center"/>
    </xf>
    <xf numFmtId="181" fontId="13" fillId="0" borderId="14" xfId="0" applyNumberFormat="1" applyFont="1" applyBorder="1" applyAlignment="1">
      <alignment horizontal="center" vertical="center"/>
    </xf>
    <xf numFmtId="181" fontId="13" fillId="4" borderId="3" xfId="0" applyNumberFormat="1" applyFont="1" applyFill="1" applyBorder="1" applyAlignment="1">
      <alignment horizontal="center" vertical="center"/>
    </xf>
    <xf numFmtId="181" fontId="13" fillId="7" borderId="14" xfId="0" applyNumberFormat="1" applyFont="1" applyFill="1" applyBorder="1" applyAlignment="1">
      <alignment horizontal="center" vertical="center"/>
    </xf>
    <xf numFmtId="181" fontId="13" fillId="7" borderId="4" xfId="0" applyNumberFormat="1" applyFont="1" applyFill="1" applyBorder="1" applyAlignment="1">
      <alignment horizontal="center" vertical="center"/>
    </xf>
    <xf numFmtId="182" fontId="9" fillId="0" borderId="2" xfId="0" applyNumberFormat="1" applyFont="1" applyFill="1" applyBorder="1" applyAlignment="1">
      <alignment horizontal="center" vertical="center" wrapText="1"/>
    </xf>
    <xf numFmtId="180" fontId="9" fillId="3" borderId="10" xfId="0" applyNumberFormat="1" applyFont="1" applyFill="1" applyBorder="1" applyAlignment="1">
      <alignment horizontal="center" vertical="top" wrapText="1"/>
    </xf>
    <xf numFmtId="180" fontId="29" fillId="3" borderId="14" xfId="0" applyNumberFormat="1" applyFont="1" applyFill="1" applyBorder="1" applyAlignment="1">
      <alignment horizontal="center" vertical="center"/>
    </xf>
    <xf numFmtId="180" fontId="9" fillId="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181" fontId="13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2" fontId="9" fillId="0" borderId="30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/>
    </xf>
    <xf numFmtId="0" fontId="9" fillId="3" borderId="31" xfId="0" applyFont="1" applyFill="1" applyBorder="1" applyAlignment="1">
      <alignment vertical="center" wrapText="1"/>
    </xf>
    <xf numFmtId="0" fontId="9" fillId="3" borderId="31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center"/>
    </xf>
    <xf numFmtId="181" fontId="13" fillId="0" borderId="1" xfId="0" applyNumberFormat="1" applyFont="1" applyFill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center" wrapText="1"/>
    </xf>
    <xf numFmtId="175" fontId="13" fillId="0" borderId="4" xfId="17" applyNumberFormat="1" applyFont="1" applyFill="1" applyBorder="1" applyAlignment="1">
      <alignment horizontal="center" vertical="center" wrapText="1"/>
    </xf>
    <xf numFmtId="181" fontId="23" fillId="0" borderId="4" xfId="0" applyNumberFormat="1" applyFont="1" applyFill="1" applyBorder="1" applyAlignment="1">
      <alignment horizontal="center" vertical="center" wrapText="1"/>
    </xf>
    <xf numFmtId="0" fontId="25" fillId="0" borderId="4" xfId="0" applyFont="1" applyBorder="1" applyAlignment="1">
      <alignment/>
    </xf>
    <xf numFmtId="0" fontId="21" fillId="0" borderId="2" xfId="0" applyFont="1" applyBorder="1" applyAlignment="1">
      <alignment vertical="center" wrapText="1"/>
    </xf>
    <xf numFmtId="4" fontId="30" fillId="0" borderId="0" xfId="0" applyNumberFormat="1" applyFont="1" applyAlignment="1">
      <alignment/>
    </xf>
    <xf numFmtId="4" fontId="30" fillId="0" borderId="4" xfId="0" applyNumberFormat="1" applyFont="1" applyBorder="1" applyAlignment="1">
      <alignment/>
    </xf>
    <xf numFmtId="0" fontId="21" fillId="0" borderId="4" xfId="0" applyFont="1" applyBorder="1" applyAlignment="1">
      <alignment horizontal="left" vertical="top" wrapText="1"/>
    </xf>
    <xf numFmtId="43" fontId="30" fillId="0" borderId="0" xfId="17" applyFont="1" applyAlignment="1">
      <alignment/>
    </xf>
    <xf numFmtId="43" fontId="30" fillId="0" borderId="0" xfId="17" applyNumberFormat="1" applyFont="1" applyAlignment="1">
      <alignment/>
    </xf>
    <xf numFmtId="175" fontId="13" fillId="0" borderId="27" xfId="17" applyNumberFormat="1" applyFont="1" applyFill="1" applyBorder="1" applyAlignment="1">
      <alignment horizontal="center" vertical="center" wrapText="1"/>
    </xf>
    <xf numFmtId="43" fontId="13" fillId="0" borderId="24" xfId="17" applyFont="1" applyFill="1" applyBorder="1" applyAlignment="1">
      <alignment horizontal="center" vertical="center" wrapText="1"/>
    </xf>
    <xf numFmtId="175" fontId="13" fillId="0" borderId="24" xfId="17" applyNumberFormat="1" applyFont="1" applyFill="1" applyBorder="1" applyAlignment="1">
      <alignment horizontal="center" vertical="center" wrapText="1"/>
    </xf>
    <xf numFmtId="43" fontId="13" fillId="0" borderId="24" xfId="17" applyNumberFormat="1" applyFont="1" applyFill="1" applyBorder="1" applyAlignment="1">
      <alignment horizontal="center" vertical="center" wrapText="1"/>
    </xf>
    <xf numFmtId="0" fontId="23" fillId="0" borderId="8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9" fillId="0" borderId="41" xfId="0" applyNumberFormat="1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dxfs count="5">
    <dxf>
      <font>
        <color rgb="FF000000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FFFF00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" name="Oval 1"/>
        <xdr:cNvSpPr>
          <a:spLocks/>
        </xdr:cNvSpPr>
      </xdr:nvSpPr>
      <xdr:spPr>
        <a:xfrm>
          <a:off x="9572625" y="141732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" name="Oval 2"/>
        <xdr:cNvSpPr>
          <a:spLocks/>
        </xdr:cNvSpPr>
      </xdr:nvSpPr>
      <xdr:spPr>
        <a:xfrm>
          <a:off x="9572625" y="14173200"/>
          <a:ext cx="0" cy="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" name="Oval 3"/>
        <xdr:cNvSpPr>
          <a:spLocks/>
        </xdr:cNvSpPr>
      </xdr:nvSpPr>
      <xdr:spPr>
        <a:xfrm>
          <a:off x="5114925" y="15830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4" name="Oval 4"/>
        <xdr:cNvSpPr>
          <a:spLocks/>
        </xdr:cNvSpPr>
      </xdr:nvSpPr>
      <xdr:spPr>
        <a:xfrm>
          <a:off x="5114925" y="1583055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29</xdr:row>
      <xdr:rowOff>0</xdr:rowOff>
    </xdr:from>
    <xdr:to>
      <xdr:col>12</xdr:col>
      <xdr:colOff>352425</xdr:colOff>
      <xdr:row>29</xdr:row>
      <xdr:rowOff>0</xdr:rowOff>
    </xdr:to>
    <xdr:sp>
      <xdr:nvSpPr>
        <xdr:cNvPr id="5" name="Oval 5"/>
        <xdr:cNvSpPr>
          <a:spLocks/>
        </xdr:cNvSpPr>
      </xdr:nvSpPr>
      <xdr:spPr>
        <a:xfrm>
          <a:off x="11658600" y="10163175"/>
          <a:ext cx="1905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29</xdr:row>
      <xdr:rowOff>0</xdr:rowOff>
    </xdr:from>
    <xdr:to>
      <xdr:col>9</xdr:col>
      <xdr:colOff>371475</xdr:colOff>
      <xdr:row>29</xdr:row>
      <xdr:rowOff>0</xdr:rowOff>
    </xdr:to>
    <xdr:sp>
      <xdr:nvSpPr>
        <xdr:cNvPr id="6" name="Oval 6"/>
        <xdr:cNvSpPr>
          <a:spLocks/>
        </xdr:cNvSpPr>
      </xdr:nvSpPr>
      <xdr:spPr>
        <a:xfrm>
          <a:off x="9753600" y="10163175"/>
          <a:ext cx="1905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29</xdr:row>
      <xdr:rowOff>0</xdr:rowOff>
    </xdr:from>
    <xdr:to>
      <xdr:col>12</xdr:col>
      <xdr:colOff>352425</xdr:colOff>
      <xdr:row>29</xdr:row>
      <xdr:rowOff>0</xdr:rowOff>
    </xdr:to>
    <xdr:sp>
      <xdr:nvSpPr>
        <xdr:cNvPr id="7" name="Oval 7"/>
        <xdr:cNvSpPr>
          <a:spLocks/>
        </xdr:cNvSpPr>
      </xdr:nvSpPr>
      <xdr:spPr>
        <a:xfrm>
          <a:off x="11658600" y="10163175"/>
          <a:ext cx="1905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29</xdr:row>
      <xdr:rowOff>0</xdr:rowOff>
    </xdr:from>
    <xdr:to>
      <xdr:col>9</xdr:col>
      <xdr:colOff>371475</xdr:colOff>
      <xdr:row>29</xdr:row>
      <xdr:rowOff>0</xdr:rowOff>
    </xdr:to>
    <xdr:sp>
      <xdr:nvSpPr>
        <xdr:cNvPr id="8" name="Oval 8"/>
        <xdr:cNvSpPr>
          <a:spLocks/>
        </xdr:cNvSpPr>
      </xdr:nvSpPr>
      <xdr:spPr>
        <a:xfrm>
          <a:off x="9753600" y="10163175"/>
          <a:ext cx="1905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29</xdr:row>
      <xdr:rowOff>0</xdr:rowOff>
    </xdr:from>
    <xdr:to>
      <xdr:col>12</xdr:col>
      <xdr:colOff>361950</xdr:colOff>
      <xdr:row>29</xdr:row>
      <xdr:rowOff>0</xdr:rowOff>
    </xdr:to>
    <xdr:sp>
      <xdr:nvSpPr>
        <xdr:cNvPr id="9" name="Oval 9"/>
        <xdr:cNvSpPr>
          <a:spLocks/>
        </xdr:cNvSpPr>
      </xdr:nvSpPr>
      <xdr:spPr>
        <a:xfrm>
          <a:off x="11668125" y="10163175"/>
          <a:ext cx="1905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29</xdr:row>
      <xdr:rowOff>0</xdr:rowOff>
    </xdr:from>
    <xdr:to>
      <xdr:col>9</xdr:col>
      <xdr:colOff>381000</xdr:colOff>
      <xdr:row>29</xdr:row>
      <xdr:rowOff>0</xdr:rowOff>
    </xdr:to>
    <xdr:sp>
      <xdr:nvSpPr>
        <xdr:cNvPr id="10" name="Oval 10"/>
        <xdr:cNvSpPr>
          <a:spLocks/>
        </xdr:cNvSpPr>
      </xdr:nvSpPr>
      <xdr:spPr>
        <a:xfrm>
          <a:off x="9763125" y="10163175"/>
          <a:ext cx="1905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29</xdr:row>
      <xdr:rowOff>0</xdr:rowOff>
    </xdr:from>
    <xdr:to>
      <xdr:col>12</xdr:col>
      <xdr:colOff>371475</xdr:colOff>
      <xdr:row>29</xdr:row>
      <xdr:rowOff>0</xdr:rowOff>
    </xdr:to>
    <xdr:sp>
      <xdr:nvSpPr>
        <xdr:cNvPr id="11" name="Oval 11"/>
        <xdr:cNvSpPr>
          <a:spLocks/>
        </xdr:cNvSpPr>
      </xdr:nvSpPr>
      <xdr:spPr>
        <a:xfrm>
          <a:off x="11677650" y="10163175"/>
          <a:ext cx="1905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29</xdr:row>
      <xdr:rowOff>0</xdr:rowOff>
    </xdr:from>
    <xdr:to>
      <xdr:col>9</xdr:col>
      <xdr:colOff>381000</xdr:colOff>
      <xdr:row>29</xdr:row>
      <xdr:rowOff>0</xdr:rowOff>
    </xdr:to>
    <xdr:sp>
      <xdr:nvSpPr>
        <xdr:cNvPr id="12" name="Oval 12"/>
        <xdr:cNvSpPr>
          <a:spLocks/>
        </xdr:cNvSpPr>
      </xdr:nvSpPr>
      <xdr:spPr>
        <a:xfrm>
          <a:off x="9763125" y="10163175"/>
          <a:ext cx="1905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29</xdr:row>
      <xdr:rowOff>0</xdr:rowOff>
    </xdr:from>
    <xdr:to>
      <xdr:col>12</xdr:col>
      <xdr:colOff>371475</xdr:colOff>
      <xdr:row>29</xdr:row>
      <xdr:rowOff>0</xdr:rowOff>
    </xdr:to>
    <xdr:sp>
      <xdr:nvSpPr>
        <xdr:cNvPr id="13" name="Oval 13"/>
        <xdr:cNvSpPr>
          <a:spLocks/>
        </xdr:cNvSpPr>
      </xdr:nvSpPr>
      <xdr:spPr>
        <a:xfrm>
          <a:off x="11677650" y="10163175"/>
          <a:ext cx="1905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29</xdr:row>
      <xdr:rowOff>0</xdr:rowOff>
    </xdr:from>
    <xdr:to>
      <xdr:col>9</xdr:col>
      <xdr:colOff>381000</xdr:colOff>
      <xdr:row>29</xdr:row>
      <xdr:rowOff>0</xdr:rowOff>
    </xdr:to>
    <xdr:sp>
      <xdr:nvSpPr>
        <xdr:cNvPr id="14" name="Oval 14"/>
        <xdr:cNvSpPr>
          <a:spLocks/>
        </xdr:cNvSpPr>
      </xdr:nvSpPr>
      <xdr:spPr>
        <a:xfrm>
          <a:off x="9763125" y="10163175"/>
          <a:ext cx="1905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29</xdr:row>
      <xdr:rowOff>0</xdr:rowOff>
    </xdr:from>
    <xdr:to>
      <xdr:col>9</xdr:col>
      <xdr:colOff>381000</xdr:colOff>
      <xdr:row>29</xdr:row>
      <xdr:rowOff>0</xdr:rowOff>
    </xdr:to>
    <xdr:sp>
      <xdr:nvSpPr>
        <xdr:cNvPr id="15" name="Oval 16"/>
        <xdr:cNvSpPr>
          <a:spLocks/>
        </xdr:cNvSpPr>
      </xdr:nvSpPr>
      <xdr:spPr>
        <a:xfrm>
          <a:off x="9763125" y="10163175"/>
          <a:ext cx="1905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16" name="Oval 17"/>
        <xdr:cNvSpPr>
          <a:spLocks/>
        </xdr:cNvSpPr>
      </xdr:nvSpPr>
      <xdr:spPr>
        <a:xfrm>
          <a:off x="9572625" y="1896427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17" name="Oval 18"/>
        <xdr:cNvSpPr>
          <a:spLocks/>
        </xdr:cNvSpPr>
      </xdr:nvSpPr>
      <xdr:spPr>
        <a:xfrm>
          <a:off x="9572625" y="18964275"/>
          <a:ext cx="0" cy="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6" bestFit="1" customWidth="1"/>
    <col min="2" max="2" width="68.421875" style="9" customWidth="1"/>
    <col min="3" max="3" width="11.00390625" style="5" customWidth="1"/>
    <col min="4" max="5" width="8.8515625" style="7" customWidth="1"/>
    <col min="6" max="6" width="8.8515625" style="8" customWidth="1"/>
    <col min="7" max="7" width="8.8515625" style="7" customWidth="1"/>
    <col min="8" max="8" width="11.57421875" style="7" customWidth="1"/>
    <col min="9" max="9" width="8.8515625" style="8" customWidth="1"/>
    <col min="10" max="10" width="8.8515625" style="7" customWidth="1"/>
    <col min="11" max="11" width="11.140625" style="5" customWidth="1"/>
    <col min="12" max="13" width="8.8515625" style="5" customWidth="1"/>
    <col min="14" max="16384" width="9.140625" style="5" customWidth="1"/>
  </cols>
  <sheetData>
    <row r="2" spans="1:13" s="2" customFormat="1" ht="18">
      <c r="A2" s="180" t="s">
        <v>32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2:13" ht="30.75" customHeight="1">
      <c r="B3" s="85" t="s">
        <v>40</v>
      </c>
      <c r="C3" s="3"/>
      <c r="D3" s="4"/>
      <c r="E3" s="4"/>
      <c r="F3" s="69" t="s">
        <v>27</v>
      </c>
      <c r="G3" s="4"/>
      <c r="I3" s="93" t="s">
        <v>42</v>
      </c>
      <c r="J3" s="4"/>
      <c r="K3" s="3"/>
      <c r="L3" s="94" t="s">
        <v>43</v>
      </c>
      <c r="M3" s="3"/>
    </row>
    <row r="4" spans="1:13" s="20" customFormat="1" ht="15" customHeight="1" thickBot="1">
      <c r="A4" s="14"/>
      <c r="B4" s="15"/>
      <c r="C4" s="17"/>
      <c r="D4" s="18"/>
      <c r="E4" s="18"/>
      <c r="F4" s="19"/>
      <c r="G4" s="18"/>
      <c r="H4" s="18"/>
      <c r="I4" s="19"/>
      <c r="J4" s="18"/>
      <c r="K4" s="17"/>
      <c r="L4" s="17"/>
      <c r="M4" s="17"/>
    </row>
    <row r="5" spans="1:13" s="21" customFormat="1" ht="13.5" customHeight="1">
      <c r="A5" s="181" t="s">
        <v>0</v>
      </c>
      <c r="B5" s="183" t="s">
        <v>1</v>
      </c>
      <c r="C5" s="184" t="s">
        <v>10</v>
      </c>
      <c r="D5" s="186" t="s">
        <v>8</v>
      </c>
      <c r="E5" s="168" t="s">
        <v>16</v>
      </c>
      <c r="F5" s="169"/>
      <c r="G5" s="170"/>
      <c r="H5" s="168" t="s">
        <v>17</v>
      </c>
      <c r="I5" s="169"/>
      <c r="J5" s="170"/>
      <c r="K5" s="168" t="s">
        <v>18</v>
      </c>
      <c r="L5" s="169"/>
      <c r="M5" s="171"/>
    </row>
    <row r="6" spans="1:13" s="20" customFormat="1" ht="24" customHeight="1">
      <c r="A6" s="182"/>
      <c r="B6" s="179"/>
      <c r="C6" s="185"/>
      <c r="D6" s="167"/>
      <c r="E6" s="178" t="s">
        <v>15</v>
      </c>
      <c r="F6" s="172" t="s">
        <v>14</v>
      </c>
      <c r="G6" s="176"/>
      <c r="H6" s="178" t="s">
        <v>15</v>
      </c>
      <c r="I6" s="172" t="s">
        <v>14</v>
      </c>
      <c r="J6" s="176"/>
      <c r="K6" s="178" t="s">
        <v>15</v>
      </c>
      <c r="L6" s="172" t="s">
        <v>38</v>
      </c>
      <c r="M6" s="173"/>
    </row>
    <row r="7" spans="1:13" s="20" customFormat="1" ht="24.75" thickBot="1">
      <c r="A7" s="39"/>
      <c r="B7" s="23"/>
      <c r="C7" s="22" t="s">
        <v>41</v>
      </c>
      <c r="D7" s="24" t="s">
        <v>9</v>
      </c>
      <c r="E7" s="179"/>
      <c r="F7" s="174"/>
      <c r="G7" s="177"/>
      <c r="H7" s="179"/>
      <c r="I7" s="174"/>
      <c r="J7" s="177"/>
      <c r="K7" s="179"/>
      <c r="L7" s="174"/>
      <c r="M7" s="175"/>
    </row>
    <row r="8" spans="1:13" s="20" customFormat="1" ht="20.25" customHeight="1" thickBot="1">
      <c r="A8" s="59" t="s">
        <v>2</v>
      </c>
      <c r="B8" s="52" t="s">
        <v>20</v>
      </c>
      <c r="C8" s="60"/>
      <c r="D8" s="61">
        <f>SUM(D9:D15)</f>
        <v>36</v>
      </c>
      <c r="E8" s="62"/>
      <c r="F8" s="58"/>
      <c r="G8" s="61">
        <f>SUM(G9:G15)</f>
        <v>36</v>
      </c>
      <c r="H8" s="62"/>
      <c r="I8" s="58"/>
      <c r="J8" s="61">
        <f>SUM(J9:J15)</f>
        <v>133.32999999999998</v>
      </c>
      <c r="K8" s="63"/>
      <c r="L8" s="63"/>
      <c r="M8" s="61">
        <f>SUM(M9:M15)</f>
        <v>180</v>
      </c>
    </row>
    <row r="9" spans="1:13" s="20" customFormat="1" ht="24.75" customHeight="1">
      <c r="A9" s="91" t="s">
        <v>21</v>
      </c>
      <c r="B9" s="95" t="s">
        <v>33</v>
      </c>
      <c r="C9" s="27"/>
      <c r="D9" s="74"/>
      <c r="E9" s="50"/>
      <c r="F9" s="48"/>
      <c r="G9" s="26"/>
      <c r="H9" s="50"/>
      <c r="I9" s="48"/>
      <c r="J9" s="26">
        <f>$D9*$I9</f>
        <v>0</v>
      </c>
      <c r="K9" s="50"/>
      <c r="L9" s="48"/>
      <c r="M9" s="40">
        <f>$D9*$L9</f>
        <v>0</v>
      </c>
    </row>
    <row r="10" spans="1:13" s="20" customFormat="1" ht="24.75" customHeight="1">
      <c r="A10" s="91"/>
      <c r="B10" s="95" t="s">
        <v>44</v>
      </c>
      <c r="C10" s="27">
        <v>94</v>
      </c>
      <c r="D10" s="74">
        <v>10</v>
      </c>
      <c r="E10" s="126" t="s">
        <v>31</v>
      </c>
      <c r="F10" s="133">
        <v>1</v>
      </c>
      <c r="G10" s="35">
        <f aca="true" t="shared" si="0" ref="G10:G15">$D10*$F10</f>
        <v>10</v>
      </c>
      <c r="H10" s="126">
        <v>136.62</v>
      </c>
      <c r="I10" s="97">
        <v>5</v>
      </c>
      <c r="J10" s="26">
        <f>$D10*$I10</f>
        <v>50</v>
      </c>
      <c r="K10" s="50">
        <v>199.32</v>
      </c>
      <c r="L10" s="97">
        <v>5</v>
      </c>
      <c r="M10" s="40">
        <f>+$D10*$L10</f>
        <v>50</v>
      </c>
    </row>
    <row r="11" spans="1:13" s="20" customFormat="1" ht="24.75" customHeight="1">
      <c r="A11" s="79"/>
      <c r="B11" s="96" t="s">
        <v>45</v>
      </c>
      <c r="C11" s="27">
        <v>94</v>
      </c>
      <c r="D11" s="74">
        <v>0</v>
      </c>
      <c r="E11" s="126" t="s">
        <v>31</v>
      </c>
      <c r="F11" s="133">
        <v>1</v>
      </c>
      <c r="G11" s="35">
        <f t="shared" si="0"/>
        <v>0</v>
      </c>
      <c r="H11" s="126" t="s">
        <v>31</v>
      </c>
      <c r="I11" s="133">
        <v>1</v>
      </c>
      <c r="J11" s="26">
        <f>$D11*$I11</f>
        <v>0</v>
      </c>
      <c r="K11" s="50"/>
      <c r="L11" s="97">
        <v>1</v>
      </c>
      <c r="M11" s="40">
        <f>+$D11*$L11</f>
        <v>0</v>
      </c>
    </row>
    <row r="12" spans="1:13" s="20" customFormat="1" ht="29.25" customHeight="1">
      <c r="A12" s="91" t="s">
        <v>22</v>
      </c>
      <c r="B12" s="98" t="s">
        <v>39</v>
      </c>
      <c r="C12" s="29">
        <v>80</v>
      </c>
      <c r="D12" s="73">
        <v>6</v>
      </c>
      <c r="E12" s="109">
        <v>1</v>
      </c>
      <c r="F12" s="133">
        <v>1</v>
      </c>
      <c r="G12" s="35">
        <f t="shared" si="0"/>
        <v>6</v>
      </c>
      <c r="H12" s="109">
        <v>88.33</v>
      </c>
      <c r="I12" s="97">
        <v>3.83</v>
      </c>
      <c r="J12" s="26">
        <f>$D12*$I12</f>
        <v>22.98</v>
      </c>
      <c r="K12" s="49">
        <v>185.21</v>
      </c>
      <c r="L12" s="97">
        <v>5</v>
      </c>
      <c r="M12" s="40">
        <f>+$D12*$L12</f>
        <v>30</v>
      </c>
    </row>
    <row r="13" spans="1:13" s="20" customFormat="1" ht="25.5" customHeight="1">
      <c r="A13" s="81" t="s">
        <v>23</v>
      </c>
      <c r="B13" s="99" t="s">
        <v>46</v>
      </c>
      <c r="C13" s="29">
        <v>8.25</v>
      </c>
      <c r="D13" s="100">
        <v>7</v>
      </c>
      <c r="E13" s="109">
        <v>1</v>
      </c>
      <c r="F13" s="133">
        <v>1</v>
      </c>
      <c r="G13" s="35">
        <f t="shared" si="0"/>
        <v>7</v>
      </c>
      <c r="H13" s="109">
        <v>8.83</v>
      </c>
      <c r="I13" s="97">
        <v>4.05</v>
      </c>
      <c r="J13" s="26">
        <f>$D13*$I13</f>
        <v>28.349999999999998</v>
      </c>
      <c r="K13" s="49">
        <v>9.64</v>
      </c>
      <c r="L13" s="97">
        <v>5</v>
      </c>
      <c r="M13" s="40">
        <f>+$D13*$L13</f>
        <v>35</v>
      </c>
    </row>
    <row r="14" spans="1:13" s="20" customFormat="1" ht="30" customHeight="1">
      <c r="A14" s="81" t="s">
        <v>24</v>
      </c>
      <c r="B14" s="95" t="s">
        <v>47</v>
      </c>
      <c r="C14" s="29">
        <v>3</v>
      </c>
      <c r="D14" s="100">
        <v>7</v>
      </c>
      <c r="E14" s="109">
        <v>1</v>
      </c>
      <c r="F14" s="133">
        <v>1</v>
      </c>
      <c r="G14" s="35">
        <f t="shared" si="0"/>
        <v>7</v>
      </c>
      <c r="H14" s="109">
        <v>2</v>
      </c>
      <c r="I14" s="97">
        <v>2</v>
      </c>
      <c r="J14" s="26">
        <f>$D14*$I14</f>
        <v>14</v>
      </c>
      <c r="K14" s="49">
        <v>5</v>
      </c>
      <c r="L14" s="97">
        <v>5</v>
      </c>
      <c r="M14" s="40">
        <f>+$D14*$L14</f>
        <v>35</v>
      </c>
    </row>
    <row r="15" spans="1:13" s="20" customFormat="1" ht="40.5" customHeight="1" thickBot="1">
      <c r="A15" s="22" t="s">
        <v>25</v>
      </c>
      <c r="B15" s="105" t="s">
        <v>48</v>
      </c>
      <c r="C15" s="29">
        <v>3</v>
      </c>
      <c r="D15" s="73">
        <v>6</v>
      </c>
      <c r="E15" s="109" t="s">
        <v>31</v>
      </c>
      <c r="F15" s="133">
        <v>1</v>
      </c>
      <c r="G15" s="35">
        <f t="shared" si="0"/>
        <v>6</v>
      </c>
      <c r="H15" s="109">
        <v>3</v>
      </c>
      <c r="I15" s="97">
        <v>3</v>
      </c>
      <c r="J15" s="26">
        <f>$D15*$I15</f>
        <v>18</v>
      </c>
      <c r="K15" s="49">
        <v>5</v>
      </c>
      <c r="L15" s="97">
        <v>5</v>
      </c>
      <c r="M15" s="40">
        <f>+$D15*$L15</f>
        <v>30</v>
      </c>
    </row>
    <row r="16" spans="1:13" s="20" customFormat="1" ht="22.5" customHeight="1" thickBot="1">
      <c r="A16" s="148"/>
      <c r="B16" s="149" t="s">
        <v>19</v>
      </c>
      <c r="C16" s="53"/>
      <c r="D16" s="54">
        <f>SUM(D17:D26)</f>
        <v>24</v>
      </c>
      <c r="E16" s="57"/>
      <c r="F16" s="138"/>
      <c r="G16" s="54">
        <f>SUM(G17:G28)</f>
        <v>34</v>
      </c>
      <c r="H16" s="57"/>
      <c r="I16" s="138"/>
      <c r="J16" s="54">
        <f>SUM(J17:J28)</f>
        <v>54.42</v>
      </c>
      <c r="K16" s="57"/>
      <c r="L16" s="83"/>
      <c r="M16" s="54">
        <f>SUM(M17:M28)</f>
        <v>116.0001</v>
      </c>
    </row>
    <row r="17" spans="1:13" s="20" customFormat="1" ht="42" customHeight="1">
      <c r="A17" s="104">
        <v>1.2</v>
      </c>
      <c r="B17" s="106" t="s">
        <v>49</v>
      </c>
      <c r="C17" s="90"/>
      <c r="D17" s="139"/>
      <c r="E17" s="143"/>
      <c r="F17" s="151"/>
      <c r="G17" s="24"/>
      <c r="H17" s="143"/>
      <c r="I17" s="151"/>
      <c r="J17" s="145"/>
      <c r="K17" s="143"/>
      <c r="L17" s="146"/>
      <c r="M17" s="166"/>
    </row>
    <row r="18" spans="1:13" s="20" customFormat="1" ht="24.75" customHeight="1">
      <c r="A18" s="150" t="s">
        <v>50</v>
      </c>
      <c r="B18" s="147" t="s">
        <v>34</v>
      </c>
      <c r="C18" s="29">
        <v>83</v>
      </c>
      <c r="D18" s="73">
        <v>5</v>
      </c>
      <c r="E18" s="114">
        <v>8</v>
      </c>
      <c r="F18" s="133">
        <v>1</v>
      </c>
      <c r="G18" s="35">
        <f>$D18*$F18</f>
        <v>5</v>
      </c>
      <c r="H18" s="114">
        <v>85</v>
      </c>
      <c r="I18" s="97">
        <v>3.4</v>
      </c>
      <c r="J18" s="35">
        <f>$D18*$I18</f>
        <v>17</v>
      </c>
      <c r="K18" s="114">
        <v>93</v>
      </c>
      <c r="L18" s="97">
        <v>5</v>
      </c>
      <c r="M18" s="152">
        <f>+$D18*$L18</f>
        <v>25</v>
      </c>
    </row>
    <row r="19" spans="1:13" s="20" customFormat="1" ht="24.75" customHeight="1">
      <c r="A19" s="79" t="s">
        <v>51</v>
      </c>
      <c r="B19" s="101" t="s">
        <v>52</v>
      </c>
      <c r="C19" s="29">
        <v>70</v>
      </c>
      <c r="D19" s="73">
        <v>5</v>
      </c>
      <c r="E19" s="127" t="s">
        <v>31</v>
      </c>
      <c r="F19" s="97">
        <v>1</v>
      </c>
      <c r="G19" s="35">
        <f aca="true" t="shared" si="1" ref="G19:G28">$D19*$F19</f>
        <v>5</v>
      </c>
      <c r="H19" s="127" t="s">
        <v>31</v>
      </c>
      <c r="I19" s="97">
        <v>1</v>
      </c>
      <c r="J19" s="26">
        <f>$D19*$I19</f>
        <v>5</v>
      </c>
      <c r="K19" s="102">
        <v>82.91</v>
      </c>
      <c r="L19" s="97">
        <v>5</v>
      </c>
      <c r="M19" s="26">
        <f>$D19*$L19</f>
        <v>25</v>
      </c>
    </row>
    <row r="20" spans="1:13" s="20" customFormat="1" ht="24.75" customHeight="1">
      <c r="A20" s="80" t="s">
        <v>53</v>
      </c>
      <c r="B20" s="101" t="s">
        <v>54</v>
      </c>
      <c r="C20" s="29">
        <v>3</v>
      </c>
      <c r="D20" s="73">
        <v>4</v>
      </c>
      <c r="E20" s="109">
        <v>3.5</v>
      </c>
      <c r="F20" s="97">
        <v>3.5</v>
      </c>
      <c r="G20" s="35">
        <f t="shared" si="1"/>
        <v>14</v>
      </c>
      <c r="H20" s="109">
        <v>4</v>
      </c>
      <c r="I20" s="97">
        <v>4</v>
      </c>
      <c r="J20" s="26">
        <f>$D20*$I20</f>
        <v>16</v>
      </c>
      <c r="K20" s="49">
        <v>5</v>
      </c>
      <c r="L20" s="97">
        <v>5</v>
      </c>
      <c r="M20" s="26">
        <f>$D20*$L20</f>
        <v>20</v>
      </c>
    </row>
    <row r="21" spans="1:13" s="20" customFormat="1" ht="24.75" customHeight="1">
      <c r="A21" s="80" t="s">
        <v>55</v>
      </c>
      <c r="B21" s="101" t="s">
        <v>76</v>
      </c>
      <c r="C21" s="153"/>
      <c r="D21" s="73">
        <v>3</v>
      </c>
      <c r="E21" s="109" t="s">
        <v>31</v>
      </c>
      <c r="F21" s="97">
        <v>1</v>
      </c>
      <c r="G21" s="35">
        <f t="shared" si="1"/>
        <v>3</v>
      </c>
      <c r="H21" s="109">
        <v>3.14</v>
      </c>
      <c r="I21" s="97">
        <v>3.14</v>
      </c>
      <c r="J21" s="26">
        <f>$D21*$I21</f>
        <v>9.42</v>
      </c>
      <c r="K21" s="49">
        <v>3.6667</v>
      </c>
      <c r="L21" s="97">
        <v>3.6667</v>
      </c>
      <c r="M21" s="26">
        <f>$D21*$L21</f>
        <v>11.0001</v>
      </c>
    </row>
    <row r="22" spans="1:13" s="20" customFormat="1" ht="43.5" customHeight="1">
      <c r="A22" s="80"/>
      <c r="B22" s="159" t="s">
        <v>77</v>
      </c>
      <c r="C22" s="158">
        <v>10762.62</v>
      </c>
      <c r="D22" s="73"/>
      <c r="E22" s="109"/>
      <c r="F22" s="97"/>
      <c r="G22" s="35"/>
      <c r="H22" s="161">
        <v>14491.4</v>
      </c>
      <c r="I22" s="97">
        <v>5</v>
      </c>
      <c r="J22" s="26"/>
      <c r="K22" s="165">
        <v>19742.38</v>
      </c>
      <c r="L22" s="97">
        <v>5</v>
      </c>
      <c r="M22" s="26"/>
    </row>
    <row r="23" spans="1:13" s="20" customFormat="1" ht="24.75" customHeight="1">
      <c r="A23" s="80" t="s">
        <v>78</v>
      </c>
      <c r="B23" s="101" t="s">
        <v>79</v>
      </c>
      <c r="C23" s="157">
        <v>42545.54</v>
      </c>
      <c r="D23" s="73"/>
      <c r="E23" s="109"/>
      <c r="F23" s="97"/>
      <c r="G23" s="35"/>
      <c r="H23" s="160">
        <v>43785.53</v>
      </c>
      <c r="I23" s="97">
        <v>3.42</v>
      </c>
      <c r="J23" s="26"/>
      <c r="K23" s="163">
        <v>66746.43</v>
      </c>
      <c r="L23" s="97">
        <v>5</v>
      </c>
      <c r="M23" s="26"/>
    </row>
    <row r="24" spans="1:13" s="20" customFormat="1" ht="24.75" customHeight="1">
      <c r="A24" s="80"/>
      <c r="B24" s="101" t="s">
        <v>80</v>
      </c>
      <c r="C24" s="153">
        <v>70457</v>
      </c>
      <c r="D24" s="73"/>
      <c r="E24" s="109"/>
      <c r="F24" s="97"/>
      <c r="G24" s="35"/>
      <c r="H24" s="160">
        <v>78523</v>
      </c>
      <c r="I24" s="97">
        <v>1</v>
      </c>
      <c r="J24" s="26"/>
      <c r="K24" s="164">
        <v>91314</v>
      </c>
      <c r="L24" s="97">
        <v>1</v>
      </c>
      <c r="M24" s="26"/>
    </row>
    <row r="25" spans="1:13" s="20" customFormat="1" ht="40.5" customHeight="1">
      <c r="A25" s="80" t="s">
        <v>56</v>
      </c>
      <c r="B25" s="101" t="s">
        <v>81</v>
      </c>
      <c r="C25" s="29">
        <v>3</v>
      </c>
      <c r="D25" s="73">
        <v>4</v>
      </c>
      <c r="E25" s="109" t="s">
        <v>31</v>
      </c>
      <c r="F25" s="97">
        <v>1</v>
      </c>
      <c r="G25" s="35">
        <f t="shared" si="1"/>
        <v>4</v>
      </c>
      <c r="H25" s="109" t="s">
        <v>31</v>
      </c>
      <c r="I25" s="97">
        <v>1</v>
      </c>
      <c r="J25" s="26">
        <f>$D25*$I25</f>
        <v>4</v>
      </c>
      <c r="K25" s="109">
        <v>5</v>
      </c>
      <c r="L25" s="97">
        <v>5</v>
      </c>
      <c r="M25" s="26">
        <f>$D25*$L25</f>
        <v>20</v>
      </c>
    </row>
    <row r="26" spans="1:15" s="20" customFormat="1" ht="36" customHeight="1">
      <c r="A26" s="80" t="s">
        <v>58</v>
      </c>
      <c r="B26" s="101" t="s">
        <v>57</v>
      </c>
      <c r="C26" s="29">
        <v>70</v>
      </c>
      <c r="D26" s="73">
        <v>3</v>
      </c>
      <c r="E26" s="109"/>
      <c r="F26" s="144"/>
      <c r="G26" s="35"/>
      <c r="H26" s="109"/>
      <c r="I26" s="144"/>
      <c r="J26" s="26"/>
      <c r="K26" s="49"/>
      <c r="L26" s="154"/>
      <c r="M26" s="26"/>
      <c r="N26" s="20">
        <v>95</v>
      </c>
      <c r="O26" s="20">
        <v>100</v>
      </c>
    </row>
    <row r="27" spans="1:13" s="20" customFormat="1" ht="36" customHeight="1">
      <c r="A27" s="81"/>
      <c r="B27" s="105" t="s">
        <v>59</v>
      </c>
      <c r="C27" s="47"/>
      <c r="D27" s="75">
        <v>1.5</v>
      </c>
      <c r="E27" s="128" t="s">
        <v>31</v>
      </c>
      <c r="F27" s="97">
        <v>1</v>
      </c>
      <c r="G27" s="77">
        <f t="shared" si="1"/>
        <v>1.5</v>
      </c>
      <c r="H27" s="162">
        <v>1950</v>
      </c>
      <c r="I27" s="97">
        <v>1</v>
      </c>
      <c r="J27" s="77">
        <f>$D27*$F27</f>
        <v>1.5</v>
      </c>
      <c r="K27" s="162" t="s">
        <v>82</v>
      </c>
      <c r="L27" s="97">
        <v>5</v>
      </c>
      <c r="M27" s="77">
        <f>$D27*$L27</f>
        <v>7.5</v>
      </c>
    </row>
    <row r="28" spans="1:15" s="20" customFormat="1" ht="36.75" customHeight="1" thickBot="1">
      <c r="A28" s="81"/>
      <c r="B28" s="105" t="s">
        <v>60</v>
      </c>
      <c r="C28" s="47"/>
      <c r="D28" s="76">
        <v>1.5</v>
      </c>
      <c r="E28" s="128" t="s">
        <v>31</v>
      </c>
      <c r="F28" s="97">
        <v>1</v>
      </c>
      <c r="G28" s="77">
        <f t="shared" si="1"/>
        <v>1.5</v>
      </c>
      <c r="H28" s="128" t="s">
        <v>31</v>
      </c>
      <c r="I28" s="97">
        <v>1</v>
      </c>
      <c r="J28" s="77">
        <f>$D28*$F28</f>
        <v>1.5</v>
      </c>
      <c r="K28" s="128" t="s">
        <v>83</v>
      </c>
      <c r="L28" s="97">
        <v>5</v>
      </c>
      <c r="M28" s="77">
        <f>$D28*$L28</f>
        <v>7.5</v>
      </c>
      <c r="N28" s="70">
        <v>5</v>
      </c>
      <c r="O28" s="20" t="e">
        <f>+N28*#REF!</f>
        <v>#REF!</v>
      </c>
    </row>
    <row r="29" spans="1:15" s="20" customFormat="1" ht="26.25" customHeight="1" thickBot="1">
      <c r="A29" s="51" t="s">
        <v>3</v>
      </c>
      <c r="B29" s="52" t="s">
        <v>6</v>
      </c>
      <c r="C29" s="53"/>
      <c r="D29" s="54">
        <f>SUM(D30:D30)</f>
        <v>10</v>
      </c>
      <c r="E29" s="57"/>
      <c r="F29" s="137"/>
      <c r="G29" s="55">
        <f>SUM(G30:G30)</f>
        <v>10</v>
      </c>
      <c r="H29" s="57"/>
      <c r="I29" s="138"/>
      <c r="J29" s="55">
        <f>SUM(J30:J30)</f>
        <v>10</v>
      </c>
      <c r="K29" s="55"/>
      <c r="L29" s="84"/>
      <c r="M29" s="56">
        <f>SUM(M30:M30)</f>
        <v>50</v>
      </c>
      <c r="N29" s="70">
        <v>5</v>
      </c>
      <c r="O29" s="20" t="e">
        <f>+N29*#REF!</f>
        <v>#REF!</v>
      </c>
    </row>
    <row r="30" spans="1:15" s="20" customFormat="1" ht="24.75" customHeight="1" thickBot="1">
      <c r="A30" s="79">
        <v>2</v>
      </c>
      <c r="B30" s="106" t="s">
        <v>28</v>
      </c>
      <c r="C30" s="27"/>
      <c r="D30" s="36">
        <v>10</v>
      </c>
      <c r="E30" s="129" t="s">
        <v>31</v>
      </c>
      <c r="F30" s="136">
        <v>1</v>
      </c>
      <c r="G30" s="26">
        <f>$D30*$F30</f>
        <v>10</v>
      </c>
      <c r="H30" s="129" t="s">
        <v>31</v>
      </c>
      <c r="I30" s="133">
        <v>1</v>
      </c>
      <c r="J30" s="26">
        <f>$D30*$I30</f>
        <v>10</v>
      </c>
      <c r="K30" s="25">
        <v>85.22</v>
      </c>
      <c r="L30" s="97">
        <v>5</v>
      </c>
      <c r="M30" s="40">
        <f>$D30*$L30</f>
        <v>50</v>
      </c>
      <c r="N30" s="70">
        <v>4.74</v>
      </c>
      <c r="O30" s="20" t="e">
        <f>+N30*#REF!</f>
        <v>#REF!</v>
      </c>
    </row>
    <row r="31" spans="1:15" s="20" customFormat="1" ht="21" customHeight="1" thickBot="1">
      <c r="A31" s="51" t="s">
        <v>5</v>
      </c>
      <c r="B31" s="52" t="s">
        <v>4</v>
      </c>
      <c r="C31" s="53"/>
      <c r="D31" s="54">
        <f>SUM(D32:D40)</f>
        <v>15</v>
      </c>
      <c r="E31" s="57"/>
      <c r="F31" s="137"/>
      <c r="G31" s="54">
        <f>SUM(G32:G40)</f>
        <v>28.254</v>
      </c>
      <c r="H31" s="57"/>
      <c r="I31" s="138"/>
      <c r="J31" s="54">
        <f>SUM(J32:J40)</f>
        <v>33.066</v>
      </c>
      <c r="K31" s="55"/>
      <c r="L31" s="84"/>
      <c r="M31" s="54">
        <f>SUM(M32:M40)</f>
        <v>65.35575</v>
      </c>
      <c r="N31" s="70">
        <v>5</v>
      </c>
      <c r="O31" s="20" t="e">
        <f>+N31*#REF!</f>
        <v>#REF!</v>
      </c>
    </row>
    <row r="32" spans="1:15" s="20" customFormat="1" ht="26.25" customHeight="1">
      <c r="A32" s="91">
        <v>3</v>
      </c>
      <c r="B32" s="101" t="s">
        <v>26</v>
      </c>
      <c r="C32" s="107">
        <v>3</v>
      </c>
      <c r="D32" s="108">
        <v>3</v>
      </c>
      <c r="E32" s="33">
        <v>4</v>
      </c>
      <c r="F32" s="97">
        <v>4</v>
      </c>
      <c r="G32" s="34">
        <f>$D32*$F32</f>
        <v>12</v>
      </c>
      <c r="H32" s="33">
        <v>4</v>
      </c>
      <c r="I32" s="97">
        <v>4</v>
      </c>
      <c r="J32" s="34">
        <f>$D32*$I32</f>
        <v>12</v>
      </c>
      <c r="K32" s="71">
        <v>5</v>
      </c>
      <c r="L32" s="97">
        <v>5</v>
      </c>
      <c r="M32" s="42">
        <f>$D32*$L32</f>
        <v>15</v>
      </c>
      <c r="N32" s="70">
        <v>1.06</v>
      </c>
      <c r="O32" s="20" t="e">
        <f>+N32*#REF!</f>
        <v>#REF!</v>
      </c>
    </row>
    <row r="33" spans="1:15" s="20" customFormat="1" ht="24.75" customHeight="1">
      <c r="A33" s="81">
        <v>4</v>
      </c>
      <c r="B33" s="95" t="s">
        <v>61</v>
      </c>
      <c r="C33" s="29"/>
      <c r="D33" s="37"/>
      <c r="E33" s="114"/>
      <c r="F33" s="134"/>
      <c r="G33" s="35"/>
      <c r="H33" s="114"/>
      <c r="I33" s="134"/>
      <c r="J33" s="35"/>
      <c r="K33" s="114"/>
      <c r="L33" s="97"/>
      <c r="M33" s="41"/>
      <c r="N33" s="70"/>
      <c r="O33" s="20" t="e">
        <f>SUM(O28:O32)</f>
        <v>#REF!</v>
      </c>
    </row>
    <row r="34" spans="1:14" s="20" customFormat="1" ht="24.75" customHeight="1">
      <c r="A34" s="91"/>
      <c r="B34" s="110" t="s">
        <v>29</v>
      </c>
      <c r="C34" s="27">
        <v>76</v>
      </c>
      <c r="D34" s="36">
        <v>1</v>
      </c>
      <c r="E34" s="130">
        <v>9.18</v>
      </c>
      <c r="F34" s="97">
        <v>1</v>
      </c>
      <c r="G34" s="26">
        <f aca="true" t="shared" si="2" ref="G34:G40">$D34*$F34</f>
        <v>1</v>
      </c>
      <c r="H34" s="130">
        <v>36.11</v>
      </c>
      <c r="I34" s="97">
        <v>1</v>
      </c>
      <c r="J34" s="26">
        <f>$D34*$I34</f>
        <v>1</v>
      </c>
      <c r="K34" s="111">
        <v>57.74</v>
      </c>
      <c r="L34" s="97">
        <v>1</v>
      </c>
      <c r="M34" s="41">
        <f>$D34*$L34</f>
        <v>1</v>
      </c>
      <c r="N34" s="70"/>
    </row>
    <row r="35" spans="1:14" s="20" customFormat="1" ht="24.75" customHeight="1">
      <c r="A35" s="91"/>
      <c r="B35" s="110" t="s">
        <v>62</v>
      </c>
      <c r="C35" s="29">
        <v>48.91</v>
      </c>
      <c r="D35" s="37">
        <v>0.5</v>
      </c>
      <c r="E35" s="127">
        <v>38.49</v>
      </c>
      <c r="F35" s="97">
        <v>1</v>
      </c>
      <c r="G35" s="35">
        <f t="shared" si="2"/>
        <v>0.5</v>
      </c>
      <c r="H35" s="127">
        <v>38.49</v>
      </c>
      <c r="I35" s="97">
        <v>1</v>
      </c>
      <c r="J35" s="35">
        <f>$D35*$I35</f>
        <v>0.5</v>
      </c>
      <c r="K35" s="102">
        <v>38.49</v>
      </c>
      <c r="L35" s="97">
        <v>1</v>
      </c>
      <c r="M35" s="41">
        <f>$D35*$L35</f>
        <v>0.5</v>
      </c>
      <c r="N35" s="70"/>
    </row>
    <row r="36" spans="1:14" s="20" customFormat="1" ht="26.25" customHeight="1">
      <c r="A36" s="91"/>
      <c r="B36" s="110" t="s">
        <v>63</v>
      </c>
      <c r="C36" s="29">
        <v>94</v>
      </c>
      <c r="D36" s="37">
        <v>0.5</v>
      </c>
      <c r="E36" s="109">
        <v>38.49</v>
      </c>
      <c r="F36" s="97">
        <v>1</v>
      </c>
      <c r="G36" s="35">
        <f t="shared" si="2"/>
        <v>0.5</v>
      </c>
      <c r="H36" s="109">
        <v>60.86</v>
      </c>
      <c r="I36" s="97">
        <v>1</v>
      </c>
      <c r="J36" s="35">
        <f>$D36*$I36</f>
        <v>0.5</v>
      </c>
      <c r="K36" s="102">
        <v>93.6</v>
      </c>
      <c r="L36" s="97">
        <v>2.6015</v>
      </c>
      <c r="M36" s="41">
        <f>$D36*$L36</f>
        <v>1.30075</v>
      </c>
      <c r="N36" s="70"/>
    </row>
    <row r="37" spans="1:15" s="20" customFormat="1" ht="27.75" customHeight="1">
      <c r="A37" s="104"/>
      <c r="B37" s="110" t="s">
        <v>64</v>
      </c>
      <c r="C37" s="29">
        <v>94</v>
      </c>
      <c r="D37" s="37">
        <v>0.5</v>
      </c>
      <c r="E37" s="109">
        <v>82.96</v>
      </c>
      <c r="F37" s="97">
        <v>1</v>
      </c>
      <c r="G37" s="35">
        <f t="shared" si="2"/>
        <v>0.5</v>
      </c>
      <c r="H37" s="109">
        <v>77.67</v>
      </c>
      <c r="I37" s="97">
        <v>1</v>
      </c>
      <c r="J37" s="35">
        <f>$D37*$I37</f>
        <v>0.5</v>
      </c>
      <c r="K37" s="49">
        <v>96.96</v>
      </c>
      <c r="L37" s="97">
        <v>5</v>
      </c>
      <c r="M37" s="41">
        <f>$D37*$L37</f>
        <v>2.5</v>
      </c>
      <c r="O37" s="20" t="e">
        <f>SUM(O28:O33)</f>
        <v>#REF!</v>
      </c>
    </row>
    <row r="38" spans="1:13" s="20" customFormat="1" ht="39" customHeight="1">
      <c r="A38" s="81">
        <v>5</v>
      </c>
      <c r="B38" s="105" t="s">
        <v>65</v>
      </c>
      <c r="C38" s="47">
        <v>3</v>
      </c>
      <c r="D38" s="37">
        <v>2.5</v>
      </c>
      <c r="E38" s="114">
        <v>1</v>
      </c>
      <c r="F38" s="97">
        <v>1</v>
      </c>
      <c r="G38" s="35">
        <f t="shared" si="2"/>
        <v>2.5</v>
      </c>
      <c r="H38" s="114">
        <v>2.518</v>
      </c>
      <c r="I38" s="97">
        <v>2.518</v>
      </c>
      <c r="J38" s="35">
        <f>$D38*$I38</f>
        <v>6.295</v>
      </c>
      <c r="K38" s="114">
        <v>5</v>
      </c>
      <c r="L38" s="97">
        <v>5</v>
      </c>
      <c r="M38" s="41">
        <f>$D38*$L38</f>
        <v>12.5</v>
      </c>
    </row>
    <row r="39" spans="1:13" s="20" customFormat="1" ht="30.75" customHeight="1">
      <c r="A39" s="92">
        <v>6</v>
      </c>
      <c r="B39" s="155" t="s">
        <v>66</v>
      </c>
      <c r="C39" s="47">
        <v>3</v>
      </c>
      <c r="D39" s="108">
        <v>3</v>
      </c>
      <c r="E39" s="129">
        <v>2.418</v>
      </c>
      <c r="F39" s="97">
        <v>2.418</v>
      </c>
      <c r="G39" s="26">
        <f t="shared" si="2"/>
        <v>7.2540000000000004</v>
      </c>
      <c r="H39" s="129">
        <v>2.757</v>
      </c>
      <c r="I39" s="97">
        <v>2.757</v>
      </c>
      <c r="J39" s="26">
        <f>$D39*$I39</f>
        <v>8.271</v>
      </c>
      <c r="K39" s="25">
        <v>4.185</v>
      </c>
      <c r="L39" s="97">
        <v>4.185</v>
      </c>
      <c r="M39" s="41">
        <f>$D39*$L39</f>
        <v>12.555</v>
      </c>
    </row>
    <row r="40" spans="1:13" s="20" customFormat="1" ht="26.25" customHeight="1" thickBot="1">
      <c r="A40" s="112">
        <v>7</v>
      </c>
      <c r="B40" s="113" t="s">
        <v>67</v>
      </c>
      <c r="C40" s="29">
        <v>3</v>
      </c>
      <c r="D40" s="37">
        <v>4</v>
      </c>
      <c r="E40" s="131">
        <v>1</v>
      </c>
      <c r="F40" s="97">
        <v>1</v>
      </c>
      <c r="G40" s="35">
        <f t="shared" si="2"/>
        <v>4</v>
      </c>
      <c r="H40" s="131">
        <v>1</v>
      </c>
      <c r="I40" s="97">
        <v>1</v>
      </c>
      <c r="J40" s="35">
        <f>$D40*$I40</f>
        <v>4</v>
      </c>
      <c r="K40" s="114">
        <v>5</v>
      </c>
      <c r="L40" s="97">
        <v>5</v>
      </c>
      <c r="M40" s="41">
        <f>$D40*$L40</f>
        <v>20</v>
      </c>
    </row>
    <row r="41" spans="1:13" s="20" customFormat="1" ht="19.5" customHeight="1" thickBot="1">
      <c r="A41" s="51" t="s">
        <v>11</v>
      </c>
      <c r="B41" s="52" t="s">
        <v>7</v>
      </c>
      <c r="C41" s="53"/>
      <c r="D41" s="54">
        <f>SUM(D42:D52)</f>
        <v>15</v>
      </c>
      <c r="E41" s="57"/>
      <c r="F41" s="137"/>
      <c r="G41" s="55">
        <f>SUM(G42:G52)</f>
        <v>29</v>
      </c>
      <c r="H41" s="57"/>
      <c r="I41" s="137"/>
      <c r="J41" s="55">
        <f>SUM(J42:J52)</f>
        <v>23</v>
      </c>
      <c r="K41" s="55"/>
      <c r="L41" s="84"/>
      <c r="M41" s="55">
        <f>SUM(M42:M52)</f>
        <v>75</v>
      </c>
    </row>
    <row r="42" spans="1:13" s="20" customFormat="1" ht="26.25" customHeight="1">
      <c r="A42" s="91">
        <v>8</v>
      </c>
      <c r="B42" s="115" t="s">
        <v>35</v>
      </c>
      <c r="C42" s="47">
        <v>3</v>
      </c>
      <c r="D42" s="38"/>
      <c r="E42" s="131"/>
      <c r="F42" s="97"/>
      <c r="G42" s="35"/>
      <c r="H42" s="131"/>
      <c r="I42" s="97"/>
      <c r="J42" s="35"/>
      <c r="K42" s="114"/>
      <c r="L42" s="97"/>
      <c r="M42" s="41">
        <f>$D42*$L42</f>
        <v>0</v>
      </c>
    </row>
    <row r="43" spans="1:13" s="20" customFormat="1" ht="26.25" customHeight="1">
      <c r="A43" s="91"/>
      <c r="B43" s="116" t="s">
        <v>70</v>
      </c>
      <c r="C43" s="29"/>
      <c r="D43" s="73">
        <v>2</v>
      </c>
      <c r="E43" s="128">
        <v>5</v>
      </c>
      <c r="F43" s="97">
        <v>5</v>
      </c>
      <c r="G43" s="35">
        <f>$D43*$F43</f>
        <v>10</v>
      </c>
      <c r="H43" s="128">
        <v>5</v>
      </c>
      <c r="I43" s="97">
        <v>5</v>
      </c>
      <c r="J43" s="35">
        <f>$D43*$I43</f>
        <v>10</v>
      </c>
      <c r="K43" s="72">
        <v>5</v>
      </c>
      <c r="L43" s="97">
        <v>5</v>
      </c>
      <c r="M43" s="40">
        <f>$D43*$L43</f>
        <v>10</v>
      </c>
    </row>
    <row r="44" spans="1:13" s="20" customFormat="1" ht="26.25" customHeight="1">
      <c r="A44" s="91"/>
      <c r="B44" s="116" t="s">
        <v>71</v>
      </c>
      <c r="C44" s="29"/>
      <c r="D44" s="73">
        <v>1.5</v>
      </c>
      <c r="E44" s="128">
        <v>1</v>
      </c>
      <c r="F44" s="97">
        <v>1</v>
      </c>
      <c r="G44" s="35">
        <f>$D44*$F44</f>
        <v>1.5</v>
      </c>
      <c r="H44" s="128">
        <v>1</v>
      </c>
      <c r="I44" s="97">
        <v>1</v>
      </c>
      <c r="J44" s="35">
        <f>$D44*$I44</f>
        <v>1.5</v>
      </c>
      <c r="K44" s="72">
        <v>5</v>
      </c>
      <c r="L44" s="97">
        <v>5</v>
      </c>
      <c r="M44" s="40">
        <f>$D44*$L44</f>
        <v>7.5</v>
      </c>
    </row>
    <row r="45" spans="1:13" s="20" customFormat="1" ht="26.25" customHeight="1">
      <c r="A45" s="91"/>
      <c r="B45" s="116" t="s">
        <v>72</v>
      </c>
      <c r="C45" s="28"/>
      <c r="D45" s="73">
        <v>1.5</v>
      </c>
      <c r="E45" s="109">
        <v>1</v>
      </c>
      <c r="F45" s="97">
        <v>1</v>
      </c>
      <c r="G45" s="35">
        <f>$D45*$F45</f>
        <v>1.5</v>
      </c>
      <c r="H45" s="109">
        <v>1</v>
      </c>
      <c r="I45" s="97">
        <v>1</v>
      </c>
      <c r="J45" s="26">
        <f>$D45*$I45</f>
        <v>1.5</v>
      </c>
      <c r="K45" s="49">
        <v>5</v>
      </c>
      <c r="L45" s="97">
        <v>5</v>
      </c>
      <c r="M45" s="40">
        <f>$D45*$L45</f>
        <v>7.5</v>
      </c>
    </row>
    <row r="46" spans="1:13" s="20" customFormat="1" ht="25.5" customHeight="1">
      <c r="A46" s="81">
        <v>9</v>
      </c>
      <c r="B46" s="105" t="s">
        <v>36</v>
      </c>
      <c r="C46" s="47">
        <v>3</v>
      </c>
      <c r="D46" s="38"/>
      <c r="E46" s="33"/>
      <c r="F46" s="97"/>
      <c r="G46" s="77"/>
      <c r="H46" s="33"/>
      <c r="I46" s="97"/>
      <c r="J46" s="77"/>
      <c r="K46" s="71"/>
      <c r="L46" s="97"/>
      <c r="M46" s="78"/>
    </row>
    <row r="47" spans="1:13" s="20" customFormat="1" ht="28.5" customHeight="1">
      <c r="A47" s="91"/>
      <c r="B47" s="116" t="s">
        <v>68</v>
      </c>
      <c r="C47" s="29"/>
      <c r="D47" s="73">
        <v>1.5</v>
      </c>
      <c r="E47" s="128">
        <v>1</v>
      </c>
      <c r="F47" s="97">
        <v>1</v>
      </c>
      <c r="G47" s="35">
        <f>$D47*$F47</f>
        <v>1.5</v>
      </c>
      <c r="H47" s="128">
        <v>1</v>
      </c>
      <c r="I47" s="97">
        <v>1</v>
      </c>
      <c r="J47" s="35">
        <f>$D47*$I47</f>
        <v>1.5</v>
      </c>
      <c r="K47" s="72">
        <v>5</v>
      </c>
      <c r="L47" s="97">
        <v>5</v>
      </c>
      <c r="M47" s="40">
        <f>$D47*$L47</f>
        <v>7.5</v>
      </c>
    </row>
    <row r="48" spans="1:13" s="20" customFormat="1" ht="27" customHeight="1">
      <c r="A48" s="91"/>
      <c r="B48" s="116" t="s">
        <v>69</v>
      </c>
      <c r="C48" s="29"/>
      <c r="D48" s="73">
        <v>1.5</v>
      </c>
      <c r="E48" s="128">
        <v>5</v>
      </c>
      <c r="F48" s="97">
        <v>5</v>
      </c>
      <c r="G48" s="35">
        <f>$D48*$F48</f>
        <v>7.5</v>
      </c>
      <c r="H48" s="128">
        <v>5</v>
      </c>
      <c r="I48" s="97">
        <v>1</v>
      </c>
      <c r="J48" s="35">
        <f>$D48*$I48</f>
        <v>1.5</v>
      </c>
      <c r="K48" s="72">
        <v>5</v>
      </c>
      <c r="L48" s="97">
        <v>5</v>
      </c>
      <c r="M48" s="40">
        <f>$D48*$L48</f>
        <v>7.5</v>
      </c>
    </row>
    <row r="49" spans="1:13" s="20" customFormat="1" ht="30.75" customHeight="1">
      <c r="A49" s="22">
        <v>10</v>
      </c>
      <c r="B49" s="105" t="s">
        <v>37</v>
      </c>
      <c r="C49" s="28">
        <v>3</v>
      </c>
      <c r="D49" s="73"/>
      <c r="E49" s="109"/>
      <c r="F49" s="97"/>
      <c r="G49" s="35"/>
      <c r="H49" s="109"/>
      <c r="I49" s="97"/>
      <c r="J49" s="26"/>
      <c r="K49" s="49"/>
      <c r="L49" s="97"/>
      <c r="M49" s="40"/>
    </row>
    <row r="50" spans="1:13" s="20" customFormat="1" ht="38.25" customHeight="1">
      <c r="A50" s="90"/>
      <c r="B50" s="156" t="s">
        <v>73</v>
      </c>
      <c r="C50" s="29"/>
      <c r="D50" s="73">
        <v>1.5</v>
      </c>
      <c r="E50" s="128">
        <v>1</v>
      </c>
      <c r="F50" s="97">
        <v>1</v>
      </c>
      <c r="G50" s="35">
        <f>$D50*$F50</f>
        <v>1.5</v>
      </c>
      <c r="H50" s="128">
        <v>1</v>
      </c>
      <c r="I50" s="97">
        <v>1</v>
      </c>
      <c r="J50" s="35">
        <f>$D50*$I50</f>
        <v>1.5</v>
      </c>
      <c r="K50" s="72">
        <v>5</v>
      </c>
      <c r="L50" s="97">
        <v>5</v>
      </c>
      <c r="M50" s="40">
        <f>$D50*$L50</f>
        <v>7.5</v>
      </c>
    </row>
    <row r="51" spans="1:13" s="20" customFormat="1" ht="26.25" customHeight="1">
      <c r="A51" s="104"/>
      <c r="B51" s="106" t="s">
        <v>74</v>
      </c>
      <c r="C51" s="28"/>
      <c r="D51" s="73">
        <v>1.5</v>
      </c>
      <c r="E51" s="109">
        <v>1</v>
      </c>
      <c r="F51" s="97">
        <v>1</v>
      </c>
      <c r="G51" s="35">
        <f>$D51*$F51</f>
        <v>1.5</v>
      </c>
      <c r="H51" s="109">
        <v>1</v>
      </c>
      <c r="I51" s="97">
        <v>1</v>
      </c>
      <c r="J51" s="26">
        <f>$D51*$I51</f>
        <v>1.5</v>
      </c>
      <c r="K51" s="49">
        <v>5</v>
      </c>
      <c r="L51" s="97">
        <v>5</v>
      </c>
      <c r="M51" s="40">
        <f>$D51*$L51</f>
        <v>7.5</v>
      </c>
    </row>
    <row r="52" spans="1:13" s="20" customFormat="1" ht="26.25" customHeight="1" thickBot="1">
      <c r="A52" s="117">
        <v>11</v>
      </c>
      <c r="B52" s="103" t="s">
        <v>75</v>
      </c>
      <c r="C52" s="30">
        <v>3</v>
      </c>
      <c r="D52" s="75">
        <v>4</v>
      </c>
      <c r="E52" s="128">
        <v>1</v>
      </c>
      <c r="F52" s="97">
        <v>1</v>
      </c>
      <c r="G52" s="35">
        <f>$D52*$F52</f>
        <v>4</v>
      </c>
      <c r="H52" s="128">
        <v>1</v>
      </c>
      <c r="I52" s="97">
        <v>1</v>
      </c>
      <c r="J52" s="35">
        <f>$D52*$I52</f>
        <v>4</v>
      </c>
      <c r="K52" s="72">
        <v>5</v>
      </c>
      <c r="L52" s="97">
        <v>5</v>
      </c>
      <c r="M52" s="41">
        <f>$D52*$L52</f>
        <v>20</v>
      </c>
    </row>
    <row r="53" spans="1:13" s="20" customFormat="1" ht="21" customHeight="1" thickBot="1">
      <c r="A53" s="118"/>
      <c r="B53" s="119" t="s">
        <v>12</v>
      </c>
      <c r="C53" s="64"/>
      <c r="D53" s="65">
        <f>D8+D16+D29+D31+D41</f>
        <v>100</v>
      </c>
      <c r="E53" s="132"/>
      <c r="F53" s="135"/>
      <c r="G53" s="66">
        <f>G8+G16+G29+G31+G41</f>
        <v>137.25400000000002</v>
      </c>
      <c r="H53" s="66"/>
      <c r="I53" s="135"/>
      <c r="J53" s="66">
        <f>J8+J16+J29+J31+J41</f>
        <v>253.816</v>
      </c>
      <c r="K53" s="66"/>
      <c r="L53" s="67"/>
      <c r="M53" s="68">
        <f>M8+M16+M29+M31+M41</f>
        <v>486.35585</v>
      </c>
    </row>
    <row r="54" spans="1:13" s="20" customFormat="1" ht="24.75" thickBot="1">
      <c r="A54" s="43"/>
      <c r="B54" s="82" t="s">
        <v>13</v>
      </c>
      <c r="C54" s="44"/>
      <c r="D54" s="45"/>
      <c r="E54" s="45"/>
      <c r="F54" s="46"/>
      <c r="G54" s="140">
        <f>G53/100</f>
        <v>1.37254</v>
      </c>
      <c r="H54" s="140"/>
      <c r="I54" s="141"/>
      <c r="J54" s="140">
        <f>J53/100</f>
        <v>2.53816</v>
      </c>
      <c r="K54" s="140"/>
      <c r="L54" s="142"/>
      <c r="M54" s="89">
        <v>4.8635</v>
      </c>
    </row>
    <row r="55" spans="1:11" s="20" customFormat="1" ht="24">
      <c r="A55" s="13"/>
      <c r="B55" s="13"/>
      <c r="C55" s="31"/>
      <c r="D55" s="32"/>
      <c r="E55" s="32"/>
      <c r="F55" s="33"/>
      <c r="G55" s="32"/>
      <c r="H55" s="32"/>
      <c r="I55" s="33"/>
      <c r="J55" s="32"/>
      <c r="K55" s="21"/>
    </row>
    <row r="56" spans="1:13" s="20" customFormat="1" ht="24">
      <c r="A56" s="16"/>
      <c r="B56" s="120" t="s">
        <v>30</v>
      </c>
      <c r="C56" s="121"/>
      <c r="D56" s="122"/>
      <c r="E56" s="123">
        <v>1</v>
      </c>
      <c r="F56" s="123">
        <v>2.999</v>
      </c>
      <c r="G56" s="123"/>
      <c r="H56" s="124"/>
      <c r="I56" s="123">
        <v>3</v>
      </c>
      <c r="J56" s="123">
        <v>4.499</v>
      </c>
      <c r="K56" s="123"/>
      <c r="L56" s="125"/>
      <c r="M56" s="123">
        <v>4.5</v>
      </c>
    </row>
    <row r="58" spans="2:11" ht="25.5" customHeight="1">
      <c r="B58" s="12"/>
      <c r="C58" s="1"/>
      <c r="D58" s="1"/>
      <c r="E58" s="1"/>
      <c r="F58" s="1"/>
      <c r="G58" s="1"/>
      <c r="H58" s="1"/>
      <c r="I58" s="1"/>
      <c r="J58" s="1"/>
      <c r="K58" s="1"/>
    </row>
    <row r="59" ht="25.5" customHeight="1">
      <c r="B59" s="12"/>
    </row>
    <row r="60" ht="25.5">
      <c r="B60" s="12"/>
    </row>
    <row r="61" spans="2:6" ht="28.5">
      <c r="B61" s="12"/>
      <c r="D61" s="86"/>
      <c r="E61" s="86"/>
      <c r="F61" s="87"/>
    </row>
    <row r="62" spans="2:6" ht="28.5">
      <c r="B62" s="88"/>
      <c r="E62" s="86"/>
      <c r="F62" s="87"/>
    </row>
    <row r="63" spans="2:6" ht="28.5">
      <c r="B63" s="86"/>
      <c r="E63" s="86"/>
      <c r="F63" s="87"/>
    </row>
    <row r="64" spans="4:6" ht="28.5">
      <c r="D64" s="86"/>
      <c r="E64" s="86"/>
      <c r="F64" s="87"/>
    </row>
    <row r="71" spans="3:8" ht="22.5">
      <c r="C71" s="10"/>
      <c r="D71" s="11"/>
      <c r="E71" s="11"/>
      <c r="H71" s="11"/>
    </row>
  </sheetData>
  <mergeCells count="14">
    <mergeCell ref="A2:M2"/>
    <mergeCell ref="A5:A6"/>
    <mergeCell ref="B5:B6"/>
    <mergeCell ref="C5:C6"/>
    <mergeCell ref="D5:D6"/>
    <mergeCell ref="E5:G5"/>
    <mergeCell ref="H5:J5"/>
    <mergeCell ref="K5:M5"/>
    <mergeCell ref="E6:E7"/>
    <mergeCell ref="L6:M7"/>
    <mergeCell ref="F6:G7"/>
    <mergeCell ref="H6:H7"/>
    <mergeCell ref="I6:J7"/>
    <mergeCell ref="K6:K7"/>
  </mergeCells>
  <conditionalFormatting sqref="L56 H56 D56">
    <cfRule type="cellIs" priority="1" dxfId="0" operator="between" stopIfTrue="1">
      <formula>1</formula>
      <formula>2.4999</formula>
    </cfRule>
    <cfRule type="cellIs" priority="2" dxfId="1" operator="between" stopIfTrue="1">
      <formula>2.5</formula>
      <formula>4.4999</formula>
    </cfRule>
    <cfRule type="cellIs" priority="3" dxfId="2" operator="greaterThanOrEqual" stopIfTrue="1">
      <formula>4.5</formula>
    </cfRule>
  </conditionalFormatting>
  <conditionalFormatting sqref="I32 L30 I10 L10:L15 I27:I28 L18:L28 I34:I40 L32:L40 I42:I52 L42:L52 I12:I15 I18:I25 F19:F25 F27:F28 F32 F34:F40 F42:F52">
    <cfRule type="cellIs" priority="4" dxfId="3" operator="between" stopIfTrue="1">
      <formula>$E$56</formula>
      <formula>$F$56</formula>
    </cfRule>
    <cfRule type="cellIs" priority="5" dxfId="1" operator="between" stopIfTrue="1">
      <formula>$I$56</formula>
      <formula>$J$56</formula>
    </cfRule>
    <cfRule type="cellIs" priority="6" dxfId="4" operator="greaterThanOrEqual" stopIfTrue="1">
      <formula>$M$56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BELTA</dc:creator>
  <cp:keywords/>
  <dc:description/>
  <cp:lastModifiedBy>User</cp:lastModifiedBy>
  <cp:lastPrinted>2009-10-29T06:18:32Z</cp:lastPrinted>
  <dcterms:created xsi:type="dcterms:W3CDTF">2004-06-16T04:10:05Z</dcterms:created>
  <dcterms:modified xsi:type="dcterms:W3CDTF">2014-09-10T03:10:25Z</dcterms:modified>
  <cp:category/>
  <cp:version/>
  <cp:contentType/>
  <cp:contentStatus/>
</cp:coreProperties>
</file>